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3700" tabRatio="500"/>
  </bookViews>
  <sheets>
    <sheet name="Retirement Planning 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17" i="1"/>
  <c r="P1" i="1"/>
  <c r="I22" i="1"/>
  <c r="I30" i="1"/>
  <c r="Q1" i="1"/>
  <c r="I33" i="1"/>
  <c r="I34" i="1"/>
  <c r="L35" i="1"/>
  <c r="I15" i="1"/>
  <c r="I5" i="1"/>
  <c r="I6" i="1"/>
  <c r="L36" i="1"/>
  <c r="L37" i="1"/>
  <c r="L38" i="1"/>
  <c r="I31" i="1"/>
  <c r="I23" i="1"/>
  <c r="G22" i="1"/>
  <c r="A40" i="1"/>
  <c r="A41" i="1"/>
  <c r="A42" i="1"/>
</calcChain>
</file>

<file path=xl/sharedStrings.xml><?xml version="1.0" encoding="utf-8"?>
<sst xmlns="http://schemas.openxmlformats.org/spreadsheetml/2006/main" count="47" uniqueCount="42">
  <si>
    <t>Monthly Income to provide for in retirement years</t>
  </si>
  <si>
    <t>Annual Income to provide for in retirement years</t>
  </si>
  <si>
    <t>Number of retirement years to provide for</t>
  </si>
  <si>
    <t>Annual Income required immediately after retirement</t>
  </si>
  <si>
    <t>Post retirement investment return</t>
  </si>
  <si>
    <t>Discount factor for retirement years</t>
  </si>
  <si>
    <t>(post tax)</t>
  </si>
  <si>
    <t>Current age</t>
  </si>
  <si>
    <t>yrs</t>
  </si>
  <si>
    <t>Retirement age</t>
  </si>
  <si>
    <t>Life expectancy</t>
  </si>
  <si>
    <t>www.vipinkhandelwal.com</t>
  </si>
  <si>
    <t>Other income expected post retirement</t>
  </si>
  <si>
    <t>pension, rental, etc.</t>
  </si>
  <si>
    <t>Monthly Income required post retirement</t>
  </si>
  <si>
    <t>Balance funds to be built for retirement</t>
  </si>
  <si>
    <t>Balance funds required for Retirement</t>
  </si>
  <si>
    <t>Inflation rate (pre-retirement)</t>
  </si>
  <si>
    <t>Inflation rate (post-retirement)</t>
  </si>
  <si>
    <t>Retirement Planning Calculator</t>
  </si>
  <si>
    <t>Year 2</t>
  </si>
  <si>
    <t>Notes</t>
  </si>
  <si>
    <t>The savings per month should be increased by 10% every year.</t>
  </si>
  <si>
    <t>value as of today</t>
  </si>
  <si>
    <t>average</t>
  </si>
  <si>
    <t>(Fill inputs in the yellow marked cells ONLY)</t>
  </si>
  <si>
    <t>There are two inflation points to enter - one is average for pre-retirement period and the other for post- retirement period. They can be the same too.</t>
  </si>
  <si>
    <t>Don’t be aggressive with the assumption on returns either pre retirement or post retirement.</t>
  </si>
  <si>
    <t>Plan for a longer life expectancy.</t>
  </si>
  <si>
    <t>In the first year, you need to save</t>
  </si>
  <si>
    <t>Investments you have already made for your retirement</t>
  </si>
  <si>
    <t>You will increase you investments every year by</t>
  </si>
  <si>
    <t>The average return you will earn on your investments till your retirement</t>
  </si>
  <si>
    <t>Total Retirement fund you would need at age</t>
  </si>
  <si>
    <t>Number of years left for your retirement</t>
  </si>
  <si>
    <t>Retirement fund</t>
  </si>
  <si>
    <t>crores</t>
  </si>
  <si>
    <t>In the first year, you need to save monthly</t>
  </si>
  <si>
    <t>Year 3</t>
  </si>
  <si>
    <t>Year 4</t>
  </si>
  <si>
    <t>Year 5</t>
  </si>
  <si>
    <t>Monthly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</si>
</sst>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₹&quot;\ #,##0;[Red]\-&quot;₹&quot;\ #,##0"/>
    <numFmt numFmtId="8" formatCode="&quot;₹&quot;\ #,##0.00;[Red]\-&quot;₹&quot;\ #,##0.00"/>
    <numFmt numFmtId="43" formatCode="_-* #,##0.00_-;\-* #,##0.00_-;_-* &quot;-&quot;??_-;_-@_-"/>
    <numFmt numFmtId="164" formatCode="&quot;₹&quot;\ #,##0;[Red]&quot;₹&quot;\ #,##0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8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1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0" fillId="3" borderId="0" xfId="0" applyFont="1" applyFill="1"/>
    <xf numFmtId="0" fontId="4" fillId="3" borderId="0" xfId="22" applyFont="1" applyFill="1"/>
    <xf numFmtId="0" fontId="0" fillId="2" borderId="0" xfId="0" applyFont="1" applyFill="1"/>
    <xf numFmtId="0" fontId="3" fillId="3" borderId="0" xfId="0" applyFont="1" applyFill="1"/>
    <xf numFmtId="43" fontId="3" fillId="3" borderId="0" xfId="1" applyFont="1" applyFill="1"/>
    <xf numFmtId="8" fontId="0" fillId="3" borderId="0" xfId="0" applyNumberFormat="1" applyFont="1" applyFill="1"/>
    <xf numFmtId="0" fontId="6" fillId="2" borderId="0" xfId="0" applyFont="1" applyFill="1"/>
    <xf numFmtId="0" fontId="9" fillId="3" borderId="0" xfId="0" applyFont="1" applyFill="1"/>
    <xf numFmtId="164" fontId="9" fillId="3" borderId="0" xfId="0" applyNumberFormat="1" applyFont="1" applyFill="1"/>
    <xf numFmtId="6" fontId="9" fillId="2" borderId="0" xfId="1" applyNumberFormat="1" applyFont="1" applyFill="1"/>
    <xf numFmtId="164" fontId="7" fillId="3" borderId="0" xfId="0" applyNumberFormat="1" applyFont="1" applyFill="1"/>
    <xf numFmtId="6" fontId="7" fillId="4" borderId="0" xfId="0" applyNumberFormat="1" applyFont="1" applyFill="1"/>
    <xf numFmtId="0" fontId="10" fillId="3" borderId="0" xfId="0" applyFont="1" applyFill="1"/>
    <xf numFmtId="9" fontId="9" fillId="2" borderId="0" xfId="0" applyNumberFormat="1" applyFont="1" applyFill="1"/>
    <xf numFmtId="0" fontId="9" fillId="2" borderId="0" xfId="0" applyFont="1" applyFill="1"/>
    <xf numFmtId="0" fontId="9" fillId="4" borderId="0" xfId="0" applyFont="1" applyFill="1"/>
    <xf numFmtId="6" fontId="7" fillId="4" borderId="0" xfId="1" applyNumberFormat="1" applyFont="1" applyFill="1"/>
    <xf numFmtId="1" fontId="7" fillId="6" borderId="0" xfId="0" applyNumberFormat="1" applyFont="1" applyFill="1" applyAlignment="1">
      <alignment horizontal="left"/>
    </xf>
    <xf numFmtId="8" fontId="7" fillId="4" borderId="0" xfId="0" applyNumberFormat="1" applyFont="1" applyFill="1"/>
    <xf numFmtId="6" fontId="7" fillId="2" borderId="0" xfId="0" applyNumberFormat="1" applyFont="1" applyFill="1"/>
    <xf numFmtId="6" fontId="11" fillId="5" borderId="0" xfId="0" applyNumberFormat="1" applyFont="1" applyFill="1"/>
    <xf numFmtId="0" fontId="12" fillId="3" borderId="0" xfId="0" applyFont="1" applyFill="1"/>
    <xf numFmtId="0" fontId="8" fillId="5" borderId="0" xfId="0" applyFont="1" applyFill="1" applyAlignment="1">
      <alignment horizontal="center"/>
    </xf>
    <xf numFmtId="6" fontId="2" fillId="6" borderId="0" xfId="0" applyNumberFormat="1" applyFont="1" applyFill="1"/>
    <xf numFmtId="0" fontId="11" fillId="7" borderId="0" xfId="0" applyFont="1" applyFill="1" applyAlignment="1">
      <alignment horizontal="center"/>
    </xf>
    <xf numFmtId="165" fontId="9" fillId="2" borderId="0" xfId="0" applyNumberFormat="1" applyFont="1" applyFill="1"/>
  </cellXfs>
  <cellStyles count="11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ipinkhandelw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6.33203125" style="3" customWidth="1"/>
    <col min="2" max="5" width="10.83203125" style="3"/>
    <col min="6" max="7" width="11" style="3" customWidth="1"/>
    <col min="8" max="8" width="10.83203125" style="3"/>
    <col min="9" max="9" width="15.83203125" style="3" bestFit="1" customWidth="1"/>
    <col min="10" max="10" width="17.33203125" style="3" customWidth="1"/>
    <col min="11" max="12" width="10.83203125" style="3"/>
    <col min="13" max="13" width="11.1640625" style="3" bestFit="1" customWidth="1"/>
    <col min="14" max="15" width="10.83203125" style="3"/>
    <col min="16" max="16" width="0" style="3" hidden="1" customWidth="1"/>
    <col min="17" max="16384" width="10.83203125" style="3"/>
  </cols>
  <sheetData>
    <row r="1" spans="1:17" ht="23">
      <c r="A1" s="24" t="s">
        <v>19</v>
      </c>
      <c r="G1" s="9" t="s">
        <v>25</v>
      </c>
      <c r="H1" s="5"/>
      <c r="I1" s="5"/>
      <c r="J1" s="4" t="s">
        <v>11</v>
      </c>
      <c r="M1" s="6" t="s">
        <v>5</v>
      </c>
      <c r="N1" s="6"/>
      <c r="O1" s="6"/>
      <c r="P1" s="7">
        <f>((1+I19)/(1+I20))-1</f>
        <v>1.4018691588784993E-2</v>
      </c>
      <c r="Q1" s="6">
        <f>((1+I25)^I14-(1+I26)^I14)/(I25-I26)</f>
        <v>217.16502411731022</v>
      </c>
    </row>
    <row r="3" spans="1:17" ht="18">
      <c r="A3" s="10">
        <v>1</v>
      </c>
      <c r="B3" s="10" t="s">
        <v>14</v>
      </c>
      <c r="C3" s="10"/>
      <c r="D3" s="10"/>
      <c r="E3" s="10"/>
      <c r="F3" s="11"/>
      <c r="G3" s="11"/>
      <c r="H3" s="10"/>
      <c r="I3" s="12">
        <v>75000</v>
      </c>
      <c r="J3" s="1" t="s">
        <v>23</v>
      </c>
    </row>
    <row r="4" spans="1:17" ht="18">
      <c r="A4" s="10">
        <v>2</v>
      </c>
      <c r="B4" s="10" t="s">
        <v>12</v>
      </c>
      <c r="C4" s="10"/>
      <c r="D4" s="10"/>
      <c r="E4" s="10"/>
      <c r="F4" s="11"/>
      <c r="G4" s="11"/>
      <c r="H4" s="10"/>
      <c r="I4" s="12">
        <v>0</v>
      </c>
      <c r="J4" s="1" t="s">
        <v>13</v>
      </c>
    </row>
    <row r="5" spans="1:17" ht="18">
      <c r="A5" s="2">
        <v>3</v>
      </c>
      <c r="B5" s="2" t="s">
        <v>0</v>
      </c>
      <c r="C5" s="2"/>
      <c r="D5" s="2"/>
      <c r="E5" s="2"/>
      <c r="F5" s="13"/>
      <c r="G5" s="13"/>
      <c r="H5" s="2"/>
      <c r="I5" s="14">
        <f>I3-I4</f>
        <v>75000</v>
      </c>
      <c r="J5" s="1"/>
    </row>
    <row r="6" spans="1:17" ht="18">
      <c r="A6" s="2">
        <v>4</v>
      </c>
      <c r="B6" s="2" t="s">
        <v>1</v>
      </c>
      <c r="C6" s="2"/>
      <c r="D6" s="2"/>
      <c r="E6" s="2"/>
      <c r="F6" s="13"/>
      <c r="G6" s="13"/>
      <c r="H6" s="2"/>
      <c r="I6" s="14">
        <f>I5*12</f>
        <v>900000</v>
      </c>
    </row>
    <row r="7" spans="1:17" ht="18">
      <c r="A7" s="10"/>
      <c r="B7" s="10"/>
      <c r="C7" s="10"/>
      <c r="D7" s="10"/>
      <c r="E7" s="10"/>
      <c r="F7" s="10"/>
      <c r="G7" s="10"/>
      <c r="H7" s="10"/>
      <c r="I7" s="10"/>
    </row>
    <row r="8" spans="1:17" ht="18">
      <c r="A8" s="10">
        <v>5</v>
      </c>
      <c r="B8" s="10" t="s">
        <v>17</v>
      </c>
      <c r="C8" s="10"/>
      <c r="D8" s="10"/>
      <c r="E8" s="10"/>
      <c r="F8" s="15"/>
      <c r="G8" s="15"/>
      <c r="H8" s="10"/>
      <c r="I8" s="28">
        <v>0.08</v>
      </c>
      <c r="J8" s="1" t="s">
        <v>24</v>
      </c>
    </row>
    <row r="9" spans="1:17" ht="18">
      <c r="A9" s="10"/>
      <c r="B9" s="10"/>
      <c r="C9" s="10"/>
      <c r="D9" s="10"/>
      <c r="E9" s="10"/>
      <c r="F9" s="10"/>
      <c r="G9" s="10"/>
      <c r="H9" s="10"/>
      <c r="I9" s="10"/>
    </row>
    <row r="10" spans="1:17" ht="18">
      <c r="A10" s="10">
        <v>6</v>
      </c>
      <c r="B10" s="10" t="s">
        <v>7</v>
      </c>
      <c r="C10" s="10"/>
      <c r="D10" s="10"/>
      <c r="E10" s="10"/>
      <c r="F10" s="10"/>
      <c r="G10" s="10"/>
      <c r="H10" s="10"/>
      <c r="I10" s="17">
        <v>36</v>
      </c>
      <c r="J10" s="3" t="s">
        <v>8</v>
      </c>
    </row>
    <row r="11" spans="1:17" ht="18">
      <c r="A11" s="10">
        <v>7</v>
      </c>
      <c r="B11" s="10" t="s">
        <v>9</v>
      </c>
      <c r="C11" s="10"/>
      <c r="D11" s="10"/>
      <c r="E11" s="10"/>
      <c r="F11" s="10"/>
      <c r="G11" s="10"/>
      <c r="H11" s="10"/>
      <c r="I11" s="17">
        <v>60</v>
      </c>
      <c r="J11" s="3" t="s">
        <v>8</v>
      </c>
    </row>
    <row r="12" spans="1:17" ht="18">
      <c r="A12" s="10">
        <v>8</v>
      </c>
      <c r="B12" s="10" t="s">
        <v>10</v>
      </c>
      <c r="C12" s="10"/>
      <c r="D12" s="10"/>
      <c r="E12" s="10"/>
      <c r="F12" s="15"/>
      <c r="G12" s="15"/>
      <c r="H12" s="10"/>
      <c r="I12" s="17">
        <v>80</v>
      </c>
      <c r="J12" s="3" t="s">
        <v>8</v>
      </c>
    </row>
    <row r="13" spans="1:17" ht="18">
      <c r="A13" s="10"/>
      <c r="B13" s="10"/>
      <c r="C13" s="10"/>
      <c r="D13" s="10"/>
      <c r="E13" s="10"/>
      <c r="F13" s="10"/>
      <c r="G13" s="10"/>
      <c r="H13" s="10"/>
      <c r="I13" s="10"/>
    </row>
    <row r="14" spans="1:17" ht="18">
      <c r="A14" s="10">
        <v>9</v>
      </c>
      <c r="B14" s="10" t="s">
        <v>34</v>
      </c>
      <c r="C14" s="10"/>
      <c r="D14" s="10"/>
      <c r="E14" s="10"/>
      <c r="F14" s="10"/>
      <c r="G14" s="10"/>
      <c r="H14" s="10"/>
      <c r="I14" s="18">
        <f>I11-I10</f>
        <v>24</v>
      </c>
      <c r="J14" s="1"/>
    </row>
    <row r="15" spans="1:17" ht="18">
      <c r="A15" s="10">
        <v>10</v>
      </c>
      <c r="B15" s="10" t="s">
        <v>2</v>
      </c>
      <c r="C15" s="10"/>
      <c r="D15" s="10"/>
      <c r="E15" s="10"/>
      <c r="F15" s="10"/>
      <c r="G15" s="10"/>
      <c r="H15" s="10"/>
      <c r="I15" s="18">
        <f>I12-I11</f>
        <v>20</v>
      </c>
      <c r="J15" s="1"/>
    </row>
    <row r="16" spans="1:17" ht="18">
      <c r="A16" s="10"/>
      <c r="B16" s="10"/>
      <c r="C16" s="10"/>
      <c r="D16" s="10"/>
      <c r="E16" s="10"/>
      <c r="F16" s="10"/>
      <c r="G16" s="10"/>
      <c r="H16" s="10"/>
      <c r="I16" s="10"/>
    </row>
    <row r="17" spans="1:10" ht="18">
      <c r="A17" s="2">
        <v>11</v>
      </c>
      <c r="B17" s="2" t="s">
        <v>3</v>
      </c>
      <c r="C17" s="2"/>
      <c r="D17" s="2"/>
      <c r="E17" s="2"/>
      <c r="F17" s="13"/>
      <c r="G17" s="13"/>
      <c r="H17" s="2"/>
      <c r="I17" s="19">
        <f>I6*(1+I8)^I14</f>
        <v>5707062.6635161033</v>
      </c>
    </row>
    <row r="18" spans="1:10" ht="18">
      <c r="A18" s="10"/>
      <c r="B18" s="10"/>
      <c r="C18" s="10"/>
      <c r="D18" s="10"/>
      <c r="E18" s="10"/>
      <c r="F18" s="10"/>
      <c r="G18" s="10"/>
      <c r="H18" s="10"/>
      <c r="I18" s="10"/>
    </row>
    <row r="19" spans="1:10" ht="18">
      <c r="A19" s="10">
        <v>12</v>
      </c>
      <c r="B19" s="10" t="s">
        <v>4</v>
      </c>
      <c r="C19" s="10"/>
      <c r="D19" s="10"/>
      <c r="E19" s="10"/>
      <c r="F19" s="15"/>
      <c r="G19" s="15"/>
      <c r="H19" s="10"/>
      <c r="I19" s="28">
        <v>8.5000000000000006E-2</v>
      </c>
      <c r="J19" s="1" t="s">
        <v>6</v>
      </c>
    </row>
    <row r="20" spans="1:10" ht="18">
      <c r="A20" s="10">
        <v>13</v>
      </c>
      <c r="B20" s="10" t="s">
        <v>18</v>
      </c>
      <c r="C20" s="10"/>
      <c r="D20" s="10"/>
      <c r="E20" s="10"/>
      <c r="F20" s="15"/>
      <c r="G20" s="15"/>
      <c r="H20" s="10"/>
      <c r="I20" s="28">
        <v>7.0000000000000007E-2</v>
      </c>
      <c r="J20" s="1" t="s">
        <v>24</v>
      </c>
    </row>
    <row r="21" spans="1:10" ht="18">
      <c r="A21" s="10"/>
      <c r="B21" s="10"/>
      <c r="C21" s="10"/>
      <c r="D21" s="10"/>
      <c r="E21" s="10"/>
      <c r="F21" s="10"/>
      <c r="G21" s="10"/>
      <c r="H21" s="10"/>
      <c r="I21" s="10"/>
    </row>
    <row r="22" spans="1:10" ht="18">
      <c r="A22" s="2">
        <v>14</v>
      </c>
      <c r="B22" s="2" t="s">
        <v>33</v>
      </c>
      <c r="C22" s="2"/>
      <c r="D22" s="2"/>
      <c r="E22" s="2"/>
      <c r="G22" s="20">
        <f>I11</f>
        <v>60</v>
      </c>
      <c r="H22" s="2"/>
      <c r="I22" s="14">
        <f>PV(P1,I15,-I17,)</f>
        <v>98936931.600191429</v>
      </c>
    </row>
    <row r="23" spans="1:10" ht="18">
      <c r="A23" s="2">
        <v>14.1</v>
      </c>
      <c r="B23" s="2" t="s">
        <v>35</v>
      </c>
      <c r="C23" s="2"/>
      <c r="D23" s="2"/>
      <c r="E23" s="2"/>
      <c r="F23" s="10"/>
      <c r="G23" s="10"/>
      <c r="H23" s="2"/>
      <c r="I23" s="21">
        <f>I22/10^7</f>
        <v>9.8936931600191436</v>
      </c>
      <c r="J23" s="1" t="s">
        <v>36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</row>
    <row r="25" spans="1:10" ht="18">
      <c r="A25" s="10">
        <v>15</v>
      </c>
      <c r="B25" s="10" t="s">
        <v>32</v>
      </c>
      <c r="C25" s="10"/>
      <c r="D25" s="10"/>
      <c r="E25" s="10"/>
      <c r="F25" s="15"/>
      <c r="G25" s="15"/>
      <c r="H25" s="10"/>
      <c r="I25" s="16">
        <v>0.10100000000000001</v>
      </c>
      <c r="J25" s="1" t="s">
        <v>6</v>
      </c>
    </row>
    <row r="26" spans="1:10" ht="18">
      <c r="A26" s="10">
        <v>16</v>
      </c>
      <c r="B26" s="10" t="s">
        <v>31</v>
      </c>
      <c r="C26" s="10"/>
      <c r="D26" s="10"/>
      <c r="E26" s="10"/>
      <c r="F26" s="10"/>
      <c r="G26" s="10"/>
      <c r="H26" s="10"/>
      <c r="I26" s="16">
        <v>0.1</v>
      </c>
      <c r="J26" s="1"/>
    </row>
    <row r="27" spans="1:10" ht="18">
      <c r="A27" s="10"/>
      <c r="B27" s="10"/>
      <c r="C27" s="10"/>
      <c r="D27" s="10"/>
      <c r="E27" s="10"/>
      <c r="F27" s="10"/>
      <c r="G27" s="10"/>
      <c r="H27" s="10"/>
      <c r="I27" s="10"/>
    </row>
    <row r="28" spans="1:10" ht="18">
      <c r="A28" s="2">
        <v>17</v>
      </c>
      <c r="B28" s="2" t="s">
        <v>30</v>
      </c>
      <c r="C28" s="2"/>
      <c r="D28" s="2"/>
      <c r="E28" s="2"/>
      <c r="F28" s="13"/>
      <c r="G28" s="13"/>
      <c r="H28" s="2"/>
      <c r="I28" s="22">
        <v>500000</v>
      </c>
      <c r="J28" s="8"/>
    </row>
    <row r="29" spans="1:10" ht="18">
      <c r="A29" s="2"/>
      <c r="B29" s="2"/>
      <c r="C29" s="2"/>
      <c r="D29" s="2"/>
      <c r="E29" s="2"/>
      <c r="F29" s="2"/>
      <c r="G29" s="2"/>
      <c r="H29" s="2"/>
      <c r="I29" s="2"/>
      <c r="J29" s="8"/>
    </row>
    <row r="30" spans="1:10" ht="18">
      <c r="A30" s="2">
        <v>18</v>
      </c>
      <c r="B30" s="2" t="s">
        <v>15</v>
      </c>
      <c r="C30" s="10"/>
      <c r="D30" s="10"/>
      <c r="E30" s="10"/>
      <c r="F30" s="13"/>
      <c r="G30" s="13"/>
      <c r="H30" s="10"/>
      <c r="I30" s="14">
        <f>I22-FV(I25,I14,,-I28,)</f>
        <v>93903482.750228956</v>
      </c>
    </row>
    <row r="31" spans="1:10" ht="18">
      <c r="A31" s="2">
        <v>18.100000000000001</v>
      </c>
      <c r="B31" s="2" t="s">
        <v>16</v>
      </c>
      <c r="C31" s="2"/>
      <c r="D31" s="2"/>
      <c r="E31" s="2"/>
      <c r="F31" s="10"/>
      <c r="G31" s="10"/>
      <c r="H31" s="2"/>
      <c r="I31" s="21">
        <f>I30/10^7</f>
        <v>9.3903482750228964</v>
      </c>
      <c r="J31" s="1" t="s">
        <v>36</v>
      </c>
    </row>
    <row r="32" spans="1:10" ht="18">
      <c r="A32" s="2"/>
      <c r="B32" s="2"/>
      <c r="C32" s="2"/>
      <c r="D32" s="2"/>
      <c r="E32" s="2"/>
      <c r="F32" s="2"/>
      <c r="G32" s="2"/>
      <c r="H32" s="2"/>
      <c r="I32" s="10"/>
    </row>
    <row r="33" spans="1:12" ht="18">
      <c r="A33" s="2">
        <v>19</v>
      </c>
      <c r="B33" s="2" t="s">
        <v>29</v>
      </c>
      <c r="C33" s="2"/>
      <c r="D33" s="2"/>
      <c r="E33" s="2"/>
      <c r="F33" s="13"/>
      <c r="G33" s="13"/>
      <c r="H33" s="2"/>
      <c r="I33" s="23">
        <f>I30/Q1</f>
        <v>432406.10743792378</v>
      </c>
      <c r="J33" s="1"/>
    </row>
    <row r="34" spans="1:12" ht="18">
      <c r="A34" s="10">
        <v>20</v>
      </c>
      <c r="B34" s="10" t="s">
        <v>37</v>
      </c>
      <c r="C34" s="10"/>
      <c r="D34" s="10"/>
      <c r="E34" s="10"/>
      <c r="F34" s="13"/>
      <c r="G34" s="13"/>
      <c r="H34" s="10"/>
      <c r="I34" s="23">
        <f>PMT(I25/12,12,0,-I33,)</f>
        <v>34396.062277780213</v>
      </c>
      <c r="J34" s="1"/>
      <c r="K34" s="27" t="s">
        <v>41</v>
      </c>
      <c r="L34" s="27"/>
    </row>
    <row r="35" spans="1:12">
      <c r="K35" s="25" t="s">
        <v>20</v>
      </c>
      <c r="L35" s="26">
        <f>I34*110%</f>
        <v>37835.668505558235</v>
      </c>
    </row>
    <row r="36" spans="1:12">
      <c r="K36" s="25" t="s">
        <v>38</v>
      </c>
      <c r="L36" s="26">
        <f t="shared" ref="L36:L38" si="0">L35*110%</f>
        <v>41619.235356114063</v>
      </c>
    </row>
    <row r="37" spans="1:12">
      <c r="K37" s="25" t="s">
        <v>39</v>
      </c>
      <c r="L37" s="26">
        <f t="shared" si="0"/>
        <v>45781.15889172547</v>
      </c>
    </row>
    <row r="38" spans="1:12" ht="18">
      <c r="A38" s="2" t="s">
        <v>21</v>
      </c>
      <c r="B38" s="10"/>
      <c r="K38" s="25" t="s">
        <v>40</v>
      </c>
      <c r="L38" s="26">
        <f t="shared" si="0"/>
        <v>50359.27478089802</v>
      </c>
    </row>
    <row r="39" spans="1:12" ht="18">
      <c r="A39" s="2">
        <v>1</v>
      </c>
      <c r="B39" s="10" t="s">
        <v>28</v>
      </c>
    </row>
    <row r="40" spans="1:12" ht="18">
      <c r="A40" s="2">
        <f>A39+1</f>
        <v>2</v>
      </c>
      <c r="B40" s="10" t="s">
        <v>26</v>
      </c>
    </row>
    <row r="41" spans="1:12" ht="18">
      <c r="A41" s="2">
        <f t="shared" ref="A41:A42" si="1">A40+1</f>
        <v>3</v>
      </c>
      <c r="B41" s="10" t="s">
        <v>27</v>
      </c>
    </row>
    <row r="42" spans="1:12" ht="18">
      <c r="A42" s="2">
        <f t="shared" si="1"/>
        <v>4</v>
      </c>
      <c r="B42" s="10" t="s">
        <v>22</v>
      </c>
    </row>
  </sheetData>
  <mergeCells count="1">
    <mergeCell ref="K34:L34"/>
  </mergeCells>
  <hyperlinks>
    <hyperlink ref="J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Retirement Planning Calculator</vt:lpstr>
    </vt:vector>
  </TitlesOfParts>
  <Company>vipinkhandelwal.com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2015-11-14T15:22:30Z</dcterms:created>
  <dcterms:modified xsi:type="dcterms:W3CDTF">2016-04-20T11:29:58Z</dcterms:modified>
</cp:coreProperties>
</file>